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0" windowWidth="18195" windowHeight="10545"/>
  </bookViews>
  <sheets>
    <sheet name="Exhibit A - Page 1 of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'[2]Exhibit A1 3of3'!#REF!</definedName>
    <definedName name="at_wacc">[3]ROR!#REF!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'[4]Check Dollars'!$R$258:$S$643</definedName>
    <definedName name="ContractTypeMWh">'[4]Check MWh'!$R$258:$S$643</definedName>
    <definedName name="COSFacVal">[1]Inputs!$W$11</definedName>
    <definedName name="Demand">[5]Inputs!$D$9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[5]Inputs!$Y$11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'[6](6.4) Base UTGRC12 Stlmt NPC'!$F$7:$Q$7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PSATable">[4]Hermiston!$A$41:$E$56</definedName>
    <definedName name="pt_wacc">[3]ROR!#REF!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axrate">[3]ROR!#REF!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</workbook>
</file>

<file path=xl/calcChain.xml><?xml version="1.0" encoding="utf-8"?>
<calcChain xmlns="http://schemas.openxmlformats.org/spreadsheetml/2006/main">
  <c r="G35" i="1" l="1"/>
  <c r="G26" i="1" s="1"/>
  <c r="G13" i="1" s="1"/>
  <c r="K26" i="1"/>
  <c r="F26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G14" i="1"/>
  <c r="D26" i="1" l="1"/>
  <c r="G15" i="1"/>
  <c r="I14" i="1"/>
  <c r="M14" i="1" s="1"/>
  <c r="B26" i="1"/>
  <c r="I13" i="1"/>
  <c r="M13" i="1" l="1"/>
  <c r="I15" i="1"/>
  <c r="M15" i="1" s="1"/>
  <c r="G16" i="1"/>
  <c r="G17" i="1" l="1"/>
  <c r="I16" i="1"/>
  <c r="I17" i="1" l="1"/>
  <c r="M17" i="1" s="1"/>
  <c r="G18" i="1"/>
  <c r="M16" i="1"/>
  <c r="I18" i="1" l="1"/>
  <c r="M18" i="1" s="1"/>
  <c r="G19" i="1"/>
  <c r="I19" i="1" l="1"/>
  <c r="G20" i="1"/>
  <c r="M19" i="1" l="1"/>
  <c r="I20" i="1"/>
  <c r="M20" i="1" s="1"/>
  <c r="G21" i="1"/>
  <c r="I21" i="1" l="1"/>
  <c r="M21" i="1" s="1"/>
  <c r="G22" i="1"/>
  <c r="I22" i="1" l="1"/>
  <c r="M22" i="1" s="1"/>
  <c r="G23" i="1"/>
  <c r="I23" i="1" l="1"/>
  <c r="M23" i="1" s="1"/>
  <c r="G24" i="1"/>
  <c r="I24" i="1" s="1"/>
  <c r="M24" i="1" l="1"/>
  <c r="I26" i="1"/>
  <c r="M26" i="1" s="1"/>
</calcChain>
</file>

<file path=xl/sharedStrings.xml><?xml version="1.0" encoding="utf-8"?>
<sst xmlns="http://schemas.openxmlformats.org/spreadsheetml/2006/main" count="43" uniqueCount="41">
  <si>
    <t>Rocky Mountain Power</t>
  </si>
  <si>
    <t>Exhibit A</t>
  </si>
  <si>
    <t>Utah General Rate Case - June 2015</t>
  </si>
  <si>
    <t>Page 1 of 3</t>
  </si>
  <si>
    <t>Settlement Stipulation</t>
  </si>
  <si>
    <t>Exhibit A - Utah Allocated EBA Base (Step 1 Increase)</t>
  </si>
  <si>
    <t>Net Power Cost Calculation</t>
  </si>
  <si>
    <t>Utah Allocation Based on Commission Approved Method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</si>
  <si>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</si>
  <si>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</si>
  <si>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</si>
  <si>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</si>
  <si>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</si>
  <si>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</si>
  <si>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Utah EBA $/MWh</t>
  </si>
  <si>
    <t>(a)</t>
  </si>
  <si>
    <t>(b)</t>
  </si>
  <si>
    <t>(c)</t>
  </si>
  <si>
    <t>(d)</t>
  </si>
  <si>
    <t>(e)</t>
  </si>
  <si>
    <t>(f)</t>
  </si>
  <si>
    <t>(g)</t>
  </si>
  <si>
    <t>Total</t>
  </si>
  <si>
    <t>[note 1]</t>
  </si>
  <si>
    <t>[note 2]</t>
  </si>
  <si>
    <t>[see detail below]</t>
  </si>
  <si>
    <t>[(b) + (d)]</t>
  </si>
  <si>
    <t>[note 3]</t>
  </si>
  <si>
    <t xml:space="preserve">[(e) / (f)] </t>
  </si>
  <si>
    <t xml:space="preserve">Footnotes:  (1) </t>
  </si>
  <si>
    <t>See Exhibit A page 2 of 3</t>
  </si>
  <si>
    <t xml:space="preserve">(2) </t>
  </si>
  <si>
    <t>See Exhibit A page 3 of 3</t>
  </si>
  <si>
    <t xml:space="preserve">(3) </t>
  </si>
  <si>
    <t>Total per SRM-3, page 3.1.6; monthly per pricing backup.</t>
  </si>
  <si>
    <t>Utah Allocated Wheeling Revenues</t>
  </si>
  <si>
    <t>SRM-3 Page 3.2</t>
  </si>
  <si>
    <t>Firm Wheeling</t>
  </si>
  <si>
    <t>Utah SG Allocation</t>
  </si>
  <si>
    <t>Non-firm Wheeling</t>
  </si>
  <si>
    <t>Utah SE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</si>
</sst>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  <numFmt numFmtId="170" formatCode="0.0000%"/>
    <numFmt numFmtId="171" formatCode="_-* #,##0\ &quot;F&quot;_-;\-* #,##0\ &quot;F&quot;_-;_-* &quot;-&quot;\ &quot;F&quot;_-;_-@_-"/>
    <numFmt numFmtId="172" formatCode="_(* #,##0.00_);[Red]_(* \(#,##0.00\);_(* &quot;-&quot;??_);_(@_)"/>
    <numFmt numFmtId="173" formatCode="&quot;$&quot;###0;[Red]\(&quot;$&quot;###0\)"/>
    <numFmt numFmtId="174" formatCode="0.0"/>
    <numFmt numFmtId="175" formatCode="#,##0.000;[Red]\-#,##0.000"/>
    <numFmt numFmtId="176" formatCode="_(* #,##0_);[Red]_(* \(#,##0\);_(* &quot;-&quot;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8"/>
      <color theme="1"/>
      <name val="Courier New"/>
      <family val="2"/>
    </font>
    <font>
      <sz val="10"/>
      <name val="SWISS"/>
    </font>
    <font>
      <sz val="10"/>
      <name val="Swis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38" fontId="10" fillId="2" borderId="0" applyNumberFormat="0" applyBorder="0" applyAlignment="0" applyProtection="0"/>
    <xf numFmtId="0" fontId="11" fillId="0" borderId="0"/>
    <xf numFmtId="0" fontId="12" fillId="0" borderId="1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0" fillId="3" borderId="12" applyNumberFormat="0" applyBorder="0" applyAlignment="0" applyProtection="0"/>
    <xf numFmtId="174" fontId="13" fillId="0" borderId="0" applyNumberFormat="0" applyFill="0" applyBorder="0" applyAlignment="0" applyProtection="0"/>
    <xf numFmtId="0" fontId="10" fillId="0" borderId="13" applyNumberFormat="0" applyBorder="0" applyAlignment="0"/>
    <xf numFmtId="175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6" fontId="8" fillId="0" borderId="0"/>
    <xf numFmtId="0" fontId="8" fillId="0" borderId="0"/>
    <xf numFmtId="0" fontId="14" fillId="0" borderId="0"/>
    <xf numFmtId="0" fontId="8" fillId="0" borderId="0"/>
    <xf numFmtId="0" fontId="15" fillId="0" borderId="0"/>
    <xf numFmtId="0" fontId="15" fillId="0" borderId="0"/>
    <xf numFmtId="0" fontId="1" fillId="0" borderId="0"/>
    <xf numFmtId="41" fontId="8" fillId="0" borderId="0"/>
    <xf numFmtId="0" fontId="8" fillId="0" borderId="0"/>
    <xf numFmtId="0" fontId="1" fillId="0" borderId="0"/>
    <xf numFmtId="41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8" fillId="0" borderId="0"/>
    <xf numFmtId="176" fontId="8" fillId="0" borderId="0"/>
    <xf numFmtId="176" fontId="8" fillId="0" borderId="0"/>
    <xf numFmtId="0" fontId="18" fillId="0" borderId="0"/>
    <xf numFmtId="0" fontId="8" fillId="0" borderId="0"/>
    <xf numFmtId="0" fontId="15" fillId="0" borderId="0"/>
    <xf numFmtId="12" fontId="12" fillId="4" borderId="14">
      <alignment horizontal="left"/>
    </xf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5" borderId="15" applyNumberFormat="0" applyProtection="0">
      <alignment vertical="center"/>
    </xf>
    <xf numFmtId="4" fontId="20" fillId="6" borderId="15" applyNumberFormat="0" applyProtection="0">
      <alignment vertical="center"/>
    </xf>
    <xf numFmtId="4" fontId="19" fillId="6" borderId="15" applyNumberFormat="0" applyProtection="0">
      <alignment vertical="center"/>
    </xf>
    <xf numFmtId="0" fontId="19" fillId="6" borderId="15" applyNumberFormat="0" applyProtection="0">
      <alignment horizontal="left" vertical="top" indent="1"/>
    </xf>
    <xf numFmtId="4" fontId="19" fillId="7" borderId="4" applyNumberFormat="0" applyProtection="0">
      <alignment vertical="center"/>
    </xf>
    <xf numFmtId="4" fontId="18" fillId="8" borderId="15" applyNumberFormat="0" applyProtection="0">
      <alignment horizontal="right" vertical="center"/>
    </xf>
    <xf numFmtId="4" fontId="18" fillId="9" borderId="15" applyNumberFormat="0" applyProtection="0">
      <alignment horizontal="right" vertical="center"/>
    </xf>
    <xf numFmtId="4" fontId="18" fillId="10" borderId="15" applyNumberFormat="0" applyProtection="0">
      <alignment horizontal="right" vertical="center"/>
    </xf>
    <xf numFmtId="4" fontId="18" fillId="11" borderId="15" applyNumberFormat="0" applyProtection="0">
      <alignment horizontal="right" vertical="center"/>
    </xf>
    <xf numFmtId="4" fontId="18" fillId="12" borderId="15" applyNumberFormat="0" applyProtection="0">
      <alignment horizontal="right" vertical="center"/>
    </xf>
    <xf numFmtId="4" fontId="18" fillId="13" borderId="15" applyNumberFormat="0" applyProtection="0">
      <alignment horizontal="right" vertical="center"/>
    </xf>
    <xf numFmtId="4" fontId="18" fillId="14" borderId="15" applyNumberFormat="0" applyProtection="0">
      <alignment horizontal="right" vertical="center"/>
    </xf>
    <xf numFmtId="4" fontId="18" fillId="15" borderId="15" applyNumberFormat="0" applyProtection="0">
      <alignment horizontal="right" vertical="center"/>
    </xf>
    <xf numFmtId="4" fontId="18" fillId="16" borderId="15" applyNumberFormat="0" applyProtection="0">
      <alignment horizontal="right" vertical="center"/>
    </xf>
    <xf numFmtId="4" fontId="19" fillId="17" borderId="16" applyNumberFormat="0" applyProtection="0">
      <alignment horizontal="left" vertical="center" indent="1"/>
    </xf>
    <xf numFmtId="4" fontId="18" fillId="18" borderId="0" applyNumberFormat="0" applyProtection="0">
      <alignment horizontal="left" vertical="center" indent="1"/>
    </xf>
    <xf numFmtId="4" fontId="21" fillId="19" borderId="0" applyNumberFormat="0" applyProtection="0">
      <alignment horizontal="left" vertical="center" indent="1"/>
    </xf>
    <xf numFmtId="4" fontId="18" fillId="20" borderId="15" applyNumberFormat="0" applyProtection="0">
      <alignment horizontal="right" vertical="center"/>
    </xf>
    <xf numFmtId="4" fontId="22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0" fontId="8" fillId="19" borderId="15" applyNumberFormat="0" applyProtection="0">
      <alignment horizontal="left" vertical="center" indent="1"/>
    </xf>
    <xf numFmtId="0" fontId="8" fillId="19" borderId="15" applyNumberFormat="0" applyProtection="0">
      <alignment horizontal="left" vertical="top" indent="1"/>
    </xf>
    <xf numFmtId="0" fontId="8" fillId="7" borderId="15" applyNumberFormat="0" applyProtection="0">
      <alignment horizontal="left" vertical="center" indent="1"/>
    </xf>
    <xf numFmtId="0" fontId="8" fillId="7" borderId="15" applyNumberFormat="0" applyProtection="0">
      <alignment horizontal="left" vertical="top" indent="1"/>
    </xf>
    <xf numFmtId="0" fontId="8" fillId="21" borderId="15" applyNumberFormat="0" applyProtection="0">
      <alignment horizontal="left" vertical="center" indent="1"/>
    </xf>
    <xf numFmtId="0" fontId="8" fillId="21" borderId="15" applyNumberFormat="0" applyProtection="0">
      <alignment horizontal="left" vertical="top" indent="1"/>
    </xf>
    <xf numFmtId="0" fontId="8" fillId="22" borderId="15" applyNumberFormat="0" applyProtection="0">
      <alignment horizontal="left" vertical="center" indent="1"/>
    </xf>
    <xf numFmtId="0" fontId="8" fillId="22" borderId="15" applyNumberFormat="0" applyProtection="0">
      <alignment horizontal="left" vertical="top" indent="1"/>
    </xf>
    <xf numFmtId="4" fontId="18" fillId="3" borderId="15" applyNumberFormat="0" applyProtection="0">
      <alignment vertical="center"/>
    </xf>
    <xf numFmtId="4" fontId="24" fillId="3" borderId="15" applyNumberFormat="0" applyProtection="0">
      <alignment vertical="center"/>
    </xf>
    <xf numFmtId="4" fontId="18" fillId="3" borderId="15" applyNumberFormat="0" applyProtection="0">
      <alignment horizontal="left" vertical="center" indent="1"/>
    </xf>
    <xf numFmtId="0" fontId="18" fillId="3" borderId="15" applyNumberFormat="0" applyProtection="0">
      <alignment horizontal="left" vertical="top" indent="1"/>
    </xf>
    <xf numFmtId="4" fontId="18" fillId="23" borderId="17" applyNumberFormat="0" applyProtection="0">
      <alignment horizontal="right" vertical="center"/>
    </xf>
    <xf numFmtId="4" fontId="24" fillId="18" borderId="15" applyNumberFormat="0" applyProtection="0">
      <alignment horizontal="right" vertical="center"/>
    </xf>
    <xf numFmtId="4" fontId="18" fillId="20" borderId="15" applyNumberFormat="0" applyProtection="0">
      <alignment horizontal="left" vertical="center" indent="1"/>
    </xf>
    <xf numFmtId="0" fontId="18" fillId="7" borderId="15" applyNumberFormat="0" applyProtection="0">
      <alignment horizontal="center" vertical="top"/>
    </xf>
    <xf numFmtId="4" fontId="25" fillId="0" borderId="0" applyNumberFormat="0" applyProtection="0">
      <alignment horizontal="left" vertical="center"/>
    </xf>
    <xf numFmtId="4" fontId="26" fillId="24" borderId="0" applyNumberFormat="0" applyProtection="0">
      <alignment horizontal="left"/>
    </xf>
    <xf numFmtId="4" fontId="27" fillId="18" borderId="15" applyNumberFormat="0" applyProtection="0">
      <alignment horizontal="right" vertical="center"/>
    </xf>
    <xf numFmtId="0" fontId="28" fillId="0" borderId="12">
      <alignment horizontal="center" vertical="center" wrapText="1"/>
    </xf>
    <xf numFmtId="37" fontId="10" fillId="6" borderId="0" applyNumberFormat="0" applyBorder="0" applyAlignment="0" applyProtection="0"/>
    <xf numFmtId="37" fontId="10" fillId="0" borderId="0"/>
    <xf numFmtId="3" fontId="29" fillId="25" borderId="18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3" applyNumberFormat="1" applyFont="1"/>
    <xf numFmtId="164" fontId="2" fillId="0" borderId="0" xfId="3" applyNumberFormat="1" applyFont="1" applyBorder="1"/>
    <xf numFmtId="165" fontId="2" fillId="0" borderId="0" xfId="1" applyNumberFormat="1" applyFont="1"/>
    <xf numFmtId="0" fontId="2" fillId="0" borderId="0" xfId="0" applyFont="1" applyFill="1"/>
    <xf numFmtId="164" fontId="2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/>
    <xf numFmtId="165" fontId="0" fillId="0" borderId="0" xfId="1" applyNumberFormat="1" applyFont="1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Fill="1"/>
    <xf numFmtId="166" fontId="2" fillId="0" borderId="0" xfId="0" applyNumberFormat="1" applyFont="1" applyBorder="1" applyAlignment="1">
      <alignment horizontal="center"/>
    </xf>
    <xf numFmtId="167" fontId="0" fillId="0" borderId="0" xfId="2" applyNumberFormat="1" applyFont="1" applyFill="1"/>
    <xf numFmtId="165" fontId="0" fillId="0" borderId="0" xfId="0" applyNumberFormat="1" applyFill="1"/>
    <xf numFmtId="165" fontId="0" fillId="0" borderId="0" xfId="1" applyNumberFormat="1" applyFont="1" applyFill="1"/>
    <xf numFmtId="167" fontId="0" fillId="0" borderId="0" xfId="2" applyNumberFormat="1" applyFont="1" applyFill="1" applyBorder="1"/>
    <xf numFmtId="167" fontId="0" fillId="0" borderId="0" xfId="2" applyNumberFormat="1" applyFont="1"/>
    <xf numFmtId="167" fontId="0" fillId="0" borderId="0" xfId="2" applyNumberFormat="1" applyFont="1" applyBorder="1"/>
    <xf numFmtId="168" fontId="0" fillId="0" borderId="0" xfId="2" applyNumberFormat="1" applyFont="1"/>
    <xf numFmtId="165" fontId="0" fillId="0" borderId="0" xfId="1" applyNumberFormat="1" applyFont="1" applyFill="1" applyBorder="1"/>
    <xf numFmtId="165" fontId="0" fillId="0" borderId="0" xfId="0" applyNumberFormat="1"/>
    <xf numFmtId="165" fontId="0" fillId="0" borderId="0" xfId="1" applyNumberFormat="1" applyFont="1" applyBorder="1"/>
    <xf numFmtId="169" fontId="0" fillId="0" borderId="0" xfId="1" applyNumberFormat="1" applyFont="1"/>
    <xf numFmtId="0" fontId="0" fillId="0" borderId="0" xfId="0" applyFont="1" applyBorder="1" applyAlignment="1">
      <alignment horizontal="center"/>
    </xf>
    <xf numFmtId="167" fontId="1" fillId="0" borderId="3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Border="1"/>
    <xf numFmtId="167" fontId="0" fillId="0" borderId="3" xfId="2" applyNumberFormat="1" applyFont="1" applyFill="1" applyBorder="1"/>
    <xf numFmtId="165" fontId="1" fillId="0" borderId="3" xfId="1" applyNumberFormat="1" applyFont="1" applyFill="1" applyBorder="1"/>
    <xf numFmtId="168" fontId="0" fillId="0" borderId="3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167" fontId="2" fillId="0" borderId="0" xfId="2" applyNumberFormat="1" applyFont="1"/>
    <xf numFmtId="0" fontId="0" fillId="0" borderId="0" xfId="0" applyAlignment="1">
      <alignment horizontal="right"/>
    </xf>
    <xf numFmtId="0" fontId="5" fillId="0" borderId="0" xfId="0" applyFont="1" applyFill="1"/>
    <xf numFmtId="0" fontId="0" fillId="0" borderId="0" xfId="0" quotePrefix="1" applyAlignment="1">
      <alignment horizontal="right"/>
    </xf>
    <xf numFmtId="0" fontId="5" fillId="0" borderId="0" xfId="0" applyFont="1"/>
    <xf numFmtId="0" fontId="6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0" fillId="0" borderId="7" xfId="0" applyBorder="1"/>
    <xf numFmtId="0" fontId="0" fillId="0" borderId="0" xfId="0" applyBorder="1" applyAlignment="1">
      <alignment horizontal="right"/>
    </xf>
    <xf numFmtId="170" fontId="0" fillId="0" borderId="0" xfId="3" applyNumberFormat="1" applyFont="1" applyFill="1" applyBorder="1"/>
    <xf numFmtId="0" fontId="0" fillId="0" borderId="0" xfId="0" applyFill="1" applyBorder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70" fontId="0" fillId="0" borderId="1" xfId="3" applyNumberFormat="1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Border="1"/>
    <xf numFmtId="0" fontId="0" fillId="0" borderId="10" xfId="0" applyBorder="1"/>
    <xf numFmtId="0" fontId="0" fillId="0" borderId="7" xfId="0" applyFill="1" applyBorder="1"/>
    <xf numFmtId="43" fontId="0" fillId="0" borderId="7" xfId="1" applyFont="1" applyFill="1" applyBorder="1"/>
    <xf numFmtId="165" fontId="0" fillId="0" borderId="7" xfId="1" applyNumberFormat="1" applyFont="1" applyFill="1" applyBorder="1"/>
  </cellXfs>
  <cellStyles count="111"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14"/>
    <cellStyle name="Comma 3" xfId="15"/>
    <cellStyle name="Comma 3 2" xfId="16"/>
    <cellStyle name="Comma 4" xfId="17"/>
    <cellStyle name="Comma 5" xfId="18"/>
    <cellStyle name="Comma 6" xfId="19"/>
    <cellStyle name="Comma0" xfId="20"/>
    <cellStyle name="Currency" xfId="2" builtinId="4"/>
    <cellStyle name="Currency 2" xfId="21"/>
    <cellStyle name="Currency 2 2" xfId="22"/>
    <cellStyle name="Currency 2 2 2" xfId="23"/>
    <cellStyle name="Currency 3" xfId="24"/>
    <cellStyle name="Currency No Comma" xfId="25"/>
    <cellStyle name="Currency0" xfId="26"/>
    <cellStyle name="Date" xfId="27"/>
    <cellStyle name="Fixed" xfId="28"/>
    <cellStyle name="Grey" xfId="29"/>
    <cellStyle name="header" xfId="30"/>
    <cellStyle name="Header1" xfId="31"/>
    <cellStyle name="Header2" xfId="32"/>
    <cellStyle name="Input [yellow]" xfId="33"/>
    <cellStyle name="MCP" xfId="34"/>
    <cellStyle name="noninput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2" xfId="43"/>
    <cellStyle name="Normal 2 2" xfId="44"/>
    <cellStyle name="Normal 2 3" xfId="45"/>
    <cellStyle name="Normal 2 3 2" xfId="46"/>
    <cellStyle name="Normal 3" xfId="47"/>
    <cellStyle name="Normal 3 2" xfId="48"/>
    <cellStyle name="Normal 3 2 2" xfId="49"/>
    <cellStyle name="Normal 3 3" xfId="50"/>
    <cellStyle name="Normal 4" xfId="51"/>
    <cellStyle name="Normal 4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Password" xfId="59"/>
    <cellStyle name="Percent" xfId="3" builtinId="5"/>
    <cellStyle name="Percent [2]" xfId="60"/>
    <cellStyle name="Percent 2" xfId="61"/>
    <cellStyle name="Percent 2 2" xfId="62"/>
    <cellStyle name="Percent 2 2 2" xfId="63"/>
    <cellStyle name="Percent 2 3" xfId="64"/>
    <cellStyle name="Percent 3" xfId="65"/>
    <cellStyle name="Percent 3 2" xfId="66"/>
    <cellStyle name="Percent 4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X" xfId="89"/>
    <cellStyle name="SAPBEXHLevel1" xfId="90"/>
    <cellStyle name="SAPBEXHLevel1X" xfId="91"/>
    <cellStyle name="SAPBEXHLevel2" xfId="92"/>
    <cellStyle name="SAPBEXHLevel2X" xfId="93"/>
    <cellStyle name="SAPBEXHLevel3" xfId="94"/>
    <cellStyle name="SAPBEXHLevel3X" xfId="95"/>
    <cellStyle name="SAPBEXresData" xfId="96"/>
    <cellStyle name="SAPBEXresDataEmph" xfId="97"/>
    <cellStyle name="SAPBEXresItem" xfId="98"/>
    <cellStyle name="SAPBEXresItemX" xfId="99"/>
    <cellStyle name="SAPBEXstdData" xfId="100"/>
    <cellStyle name="SAPBEXstdDataEmph" xfId="101"/>
    <cellStyle name="SAPBEXstdItem" xfId="102"/>
    <cellStyle name="SAPBEXstdItemX" xfId="103"/>
    <cellStyle name="SAPBEXtitle" xfId="104"/>
    <cellStyle name="SAPBEXtitle 2" xfId="105"/>
    <cellStyle name="SAPBEXundefined" xfId="106"/>
    <cellStyle name="Titles" xfId="107"/>
    <cellStyle name="Unprot" xfId="108"/>
    <cellStyle name="Unprot$" xfId="109"/>
    <cellStyle name="Unprotec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Utah\11-035-200%20GRC\Exhibit%20A%20080712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T\Settlement%20Exhibits%20A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tah%20Docket%2011-035-200%20(GRC%202012)\Filed\Rebuttal\Testimony%20and%20Exhibits\Paice\Workpapers\COS%20UT%20May%202013%20-%20Rebutt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Utah\2014%20EBA%20RBA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1 3of3"/>
      <sheetName val="EBAf Base"/>
      <sheetName val="Exhibit A3 1of2"/>
      <sheetName val="Exhibit A3 2of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Summary Table"/>
      <sheetName val="Exhibit A - Page 1 of 3"/>
      <sheetName val="Exhibit A - Page 2&amp;3 of 3"/>
      <sheetName val="Exhibit B - Page 1 of 3"/>
      <sheetName val="Exhibit B - Page 2&amp;3 of 3"/>
    </sheetNames>
    <sheetDataSet>
      <sheetData sheetId="0"/>
      <sheetData sheetId="1" refreshError="1"/>
      <sheetData sheetId="2">
        <row r="13">
          <cell r="A13">
            <v>41821</v>
          </cell>
        </row>
      </sheetData>
      <sheetData sheetId="3">
        <row r="39">
          <cell r="I39">
            <v>144073551.09103256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UT Allocated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Normal="100" workbookViewId="0">
      <selection activeCell="I45" sqref="I45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style="10" customWidth="1"/>
    <col min="6" max="6" width="14" customWidth="1"/>
    <col min="7" max="7" width="13.7109375" customWidth="1"/>
    <col min="8" max="8" width="2.28515625" customWidth="1"/>
    <col min="9" max="9" width="13.85546875" bestFit="1" customWidth="1"/>
    <col min="10" max="10" width="2.140625" style="10" customWidth="1"/>
    <col min="11" max="11" width="15.28515625" bestFit="1" customWidth="1"/>
    <col min="12" max="12" width="1.5703125" customWidth="1"/>
    <col min="13" max="13" width="13.42578125" bestFit="1" customWidth="1"/>
  </cols>
  <sheetData>
    <row r="1" spans="1:13" s="1" customFormat="1">
      <c r="A1" s="1" t="s">
        <v>0</v>
      </c>
      <c r="E1" s="2"/>
      <c r="F1" s="3"/>
      <c r="I1" s="3"/>
      <c r="J1" s="4"/>
      <c r="K1" s="5"/>
      <c r="M1" s="1" t="s">
        <v>1</v>
      </c>
    </row>
    <row r="2" spans="1:13" s="1" customFormat="1">
      <c r="A2" s="1" t="s">
        <v>2</v>
      </c>
      <c r="E2" s="2"/>
      <c r="F2" s="3"/>
      <c r="I2" s="3"/>
      <c r="J2" s="4"/>
      <c r="K2" s="5"/>
      <c r="M2" s="6" t="s">
        <v>3</v>
      </c>
    </row>
    <row r="3" spans="1:13" s="1" customFormat="1">
      <c r="A3" s="1" t="s">
        <v>4</v>
      </c>
      <c r="E3" s="2"/>
      <c r="F3" s="3"/>
      <c r="I3" s="3"/>
      <c r="J3" s="4"/>
      <c r="K3" s="5"/>
      <c r="M3" s="7"/>
    </row>
    <row r="4" spans="1:13" s="1" customFormat="1">
      <c r="A4" s="1" t="s">
        <v>5</v>
      </c>
      <c r="E4" s="2"/>
      <c r="F4" s="3"/>
      <c r="I4" s="3"/>
      <c r="J4" s="4"/>
      <c r="K4" s="5"/>
      <c r="M4" s="7"/>
    </row>
    <row r="5" spans="1:13" s="1" customFormat="1">
      <c r="E5" s="2"/>
      <c r="F5" s="3"/>
      <c r="I5" s="3"/>
      <c r="J5" s="4"/>
      <c r="K5" s="5"/>
      <c r="M5" s="7"/>
    </row>
    <row r="6" spans="1:13" ht="18.75">
      <c r="A6" s="8" t="s">
        <v>6</v>
      </c>
      <c r="B6" s="8"/>
      <c r="C6" s="8"/>
      <c r="D6" s="8"/>
      <c r="E6" s="9"/>
      <c r="F6" s="8"/>
      <c r="G6" s="8"/>
      <c r="H6" s="8"/>
      <c r="I6" s="8"/>
      <c r="J6" s="9"/>
      <c r="K6" s="8"/>
      <c r="L6" s="8"/>
      <c r="M6" s="8"/>
    </row>
    <row r="7" spans="1:13" ht="18.75">
      <c r="A7" s="8" t="s">
        <v>7</v>
      </c>
      <c r="B7" s="8"/>
      <c r="C7" s="8"/>
      <c r="D7" s="8"/>
      <c r="E7" s="9"/>
      <c r="F7" s="8"/>
      <c r="G7" s="8"/>
      <c r="H7" s="8"/>
      <c r="I7" s="8"/>
      <c r="J7" s="9"/>
      <c r="K7" s="8"/>
      <c r="L7" s="8"/>
      <c r="M7" s="8"/>
    </row>
    <row r="8" spans="1:13">
      <c r="K8" s="11"/>
    </row>
    <row r="9" spans="1:13">
      <c r="B9" s="12" t="s">
        <v>8</v>
      </c>
      <c r="C9" s="13"/>
      <c r="D9" s="12"/>
      <c r="E9" s="14"/>
      <c r="F9" s="12" t="s">
        <v>9</v>
      </c>
      <c r="G9" s="13"/>
      <c r="I9" s="10"/>
      <c r="K9" s="10"/>
      <c r="M9" s="10"/>
    </row>
    <row r="10" spans="1:13" ht="30">
      <c r="B10" s="15" t="s">
        <v>10</v>
      </c>
      <c r="C10" s="16"/>
      <c r="D10" s="17" t="s">
        <v>11</v>
      </c>
      <c r="E10" s="18"/>
      <c r="F10" s="15" t="s">
        <v>10</v>
      </c>
      <c r="G10" s="15" t="s">
        <v>11</v>
      </c>
      <c r="I10" s="17" t="s">
        <v>12</v>
      </c>
      <c r="J10" s="18"/>
      <c r="K10" s="17" t="s">
        <v>13</v>
      </c>
      <c r="M10" s="17" t="s">
        <v>14</v>
      </c>
    </row>
    <row r="11" spans="1:13">
      <c r="B11" s="19" t="s">
        <v>15</v>
      </c>
      <c r="D11" s="19" t="s">
        <v>16</v>
      </c>
      <c r="E11" s="20"/>
      <c r="F11" s="19" t="s">
        <v>17</v>
      </c>
      <c r="G11" s="19" t="s">
        <v>18</v>
      </c>
      <c r="I11" s="19" t="s">
        <v>19</v>
      </c>
      <c r="J11" s="20"/>
      <c r="K11" s="19" t="s">
        <v>20</v>
      </c>
      <c r="M11" s="19" t="s">
        <v>21</v>
      </c>
    </row>
    <row r="12" spans="1:13">
      <c r="C12" s="21"/>
    </row>
    <row r="13" spans="1:13">
      <c r="A13" s="22">
        <v>41821</v>
      </c>
      <c r="B13" s="23">
        <v>144073551.09103256</v>
      </c>
      <c r="C13" s="23"/>
      <c r="D13" s="23">
        <v>60701242.888681665</v>
      </c>
      <c r="E13" s="26"/>
      <c r="F13" s="27">
        <f>F26/12</f>
        <v>-8045792.8602931835</v>
      </c>
      <c r="G13" s="27">
        <f>G26/12</f>
        <v>-3422346.3761769985</v>
      </c>
      <c r="H13" s="27"/>
      <c r="I13" s="27">
        <f t="shared" ref="I13:I24" si="0">G13+D13</f>
        <v>57278896.512504667</v>
      </c>
      <c r="J13" s="28"/>
      <c r="K13" s="25">
        <v>2191141.30568837</v>
      </c>
      <c r="M13" s="29">
        <f t="shared" ref="M13:M24" si="1">I13/K13</f>
        <v>26.141123972152904</v>
      </c>
    </row>
    <row r="14" spans="1:13">
      <c r="A14" s="22">
        <v>41852</v>
      </c>
      <c r="B14" s="24">
        <v>145163754.37544411</v>
      </c>
      <c r="C14" s="21"/>
      <c r="D14" s="25">
        <v>61062006.270769373</v>
      </c>
      <c r="E14" s="30"/>
      <c r="F14" s="31">
        <f t="shared" ref="F14:G24" si="2">F13</f>
        <v>-8045792.8602931835</v>
      </c>
      <c r="G14" s="31">
        <f t="shared" si="2"/>
        <v>-3422346.3761769985</v>
      </c>
      <c r="I14" s="11">
        <f t="shared" si="0"/>
        <v>57639659.894592375</v>
      </c>
      <c r="J14" s="32"/>
      <c r="K14" s="25">
        <v>2157502.0906118797</v>
      </c>
      <c r="M14" s="33">
        <f t="shared" si="1"/>
        <v>26.71592307854749</v>
      </c>
    </row>
    <row r="15" spans="1:13">
      <c r="A15" s="22">
        <v>41883</v>
      </c>
      <c r="B15" s="24">
        <v>118774948.68831106</v>
      </c>
      <c r="C15" s="21"/>
      <c r="D15" s="25">
        <v>49906721.067821383</v>
      </c>
      <c r="E15" s="30"/>
      <c r="F15" s="31">
        <f t="shared" si="2"/>
        <v>-8045792.8602931835</v>
      </c>
      <c r="G15" s="31">
        <f t="shared" si="2"/>
        <v>-3422346.3761769985</v>
      </c>
      <c r="I15" s="11">
        <f t="shared" si="0"/>
        <v>46484374.691644385</v>
      </c>
      <c r="J15" s="32"/>
      <c r="K15" s="25">
        <v>1865836.6002939758</v>
      </c>
      <c r="M15" s="33">
        <f t="shared" si="1"/>
        <v>24.91342204581068</v>
      </c>
    </row>
    <row r="16" spans="1:13">
      <c r="A16" s="22">
        <v>41913</v>
      </c>
      <c r="B16" s="24">
        <v>117668710.37726086</v>
      </c>
      <c r="C16" s="21"/>
      <c r="D16" s="25">
        <v>49492154.976800933</v>
      </c>
      <c r="E16" s="30"/>
      <c r="F16" s="31">
        <f t="shared" si="2"/>
        <v>-8045792.8602931835</v>
      </c>
      <c r="G16" s="31">
        <f t="shared" si="2"/>
        <v>-3422346.3761769985</v>
      </c>
      <c r="I16" s="11">
        <f t="shared" si="0"/>
        <v>46069808.600623935</v>
      </c>
      <c r="J16" s="32"/>
      <c r="K16" s="25">
        <v>1829380.8936000003</v>
      </c>
      <c r="M16" s="33">
        <f t="shared" si="1"/>
        <v>25.183278540733049</v>
      </c>
    </row>
    <row r="17" spans="1:13">
      <c r="A17" s="22">
        <v>41944</v>
      </c>
      <c r="B17" s="24">
        <v>118512261.48582175</v>
      </c>
      <c r="C17" s="21"/>
      <c r="D17" s="25">
        <v>49898556.117012031</v>
      </c>
      <c r="E17" s="30"/>
      <c r="F17" s="31">
        <f t="shared" si="2"/>
        <v>-8045792.8602931835</v>
      </c>
      <c r="G17" s="31">
        <f t="shared" si="2"/>
        <v>-3422346.3761769985</v>
      </c>
      <c r="I17" s="11">
        <f t="shared" si="0"/>
        <v>46476209.740835033</v>
      </c>
      <c r="J17" s="32"/>
      <c r="K17" s="25">
        <v>1877678.2182000002</v>
      </c>
      <c r="M17" s="33">
        <f t="shared" si="1"/>
        <v>24.751956586783304</v>
      </c>
    </row>
    <row r="18" spans="1:13">
      <c r="A18" s="22">
        <v>41974</v>
      </c>
      <c r="B18" s="24">
        <v>127406630.5187301</v>
      </c>
      <c r="C18" s="21"/>
      <c r="D18" s="25">
        <v>53654819.650948182</v>
      </c>
      <c r="E18" s="30"/>
      <c r="F18" s="31">
        <f t="shared" si="2"/>
        <v>-8045792.8602931835</v>
      </c>
      <c r="G18" s="31">
        <f t="shared" si="2"/>
        <v>-3422346.3761769985</v>
      </c>
      <c r="I18" s="11">
        <f t="shared" si="0"/>
        <v>50232473.274771184</v>
      </c>
      <c r="J18" s="32"/>
      <c r="K18" s="25">
        <v>2013528.5713025413</v>
      </c>
      <c r="M18" s="33">
        <f t="shared" si="1"/>
        <v>24.947484724428843</v>
      </c>
    </row>
    <row r="19" spans="1:13">
      <c r="A19" s="22">
        <v>42005</v>
      </c>
      <c r="B19" s="24">
        <v>126091150.51963526</v>
      </c>
      <c r="C19" s="21"/>
      <c r="D19" s="25">
        <v>53117940.757971913</v>
      </c>
      <c r="E19" s="30"/>
      <c r="F19" s="31">
        <f t="shared" si="2"/>
        <v>-8045792.8602931835</v>
      </c>
      <c r="G19" s="31">
        <f t="shared" si="2"/>
        <v>-3422346.3761769985</v>
      </c>
      <c r="I19" s="11">
        <f t="shared" si="0"/>
        <v>49695594.381794915</v>
      </c>
      <c r="J19" s="32"/>
      <c r="K19" s="25">
        <v>2020369.6340750149</v>
      </c>
      <c r="M19" s="33">
        <f t="shared" si="1"/>
        <v>24.59727841066421</v>
      </c>
    </row>
    <row r="20" spans="1:13">
      <c r="A20" s="22">
        <v>42036</v>
      </c>
      <c r="B20" s="24">
        <v>117516974.44568421</v>
      </c>
      <c r="C20" s="21"/>
      <c r="D20" s="25">
        <v>49507268.866086148</v>
      </c>
      <c r="E20" s="30"/>
      <c r="F20" s="31">
        <f t="shared" si="2"/>
        <v>-8045792.8602931835</v>
      </c>
      <c r="G20" s="31">
        <f t="shared" si="2"/>
        <v>-3422346.3761769985</v>
      </c>
      <c r="I20" s="11">
        <f t="shared" si="0"/>
        <v>46084922.48990915</v>
      </c>
      <c r="J20" s="32"/>
      <c r="K20" s="25">
        <v>1829853.6334000006</v>
      </c>
      <c r="M20" s="33">
        <f t="shared" si="1"/>
        <v>25.185032096955222</v>
      </c>
    </row>
    <row r="21" spans="1:13">
      <c r="A21" s="22">
        <v>42064</v>
      </c>
      <c r="B21" s="24">
        <v>125262264.50663777</v>
      </c>
      <c r="C21" s="21"/>
      <c r="D21" s="25">
        <v>52799108.019019946</v>
      </c>
      <c r="E21" s="30"/>
      <c r="F21" s="31">
        <f t="shared" si="2"/>
        <v>-8045792.8602931835</v>
      </c>
      <c r="G21" s="31">
        <f t="shared" si="2"/>
        <v>-3422346.3761769985</v>
      </c>
      <c r="I21" s="11">
        <f t="shared" si="0"/>
        <v>49376761.642842948</v>
      </c>
      <c r="J21" s="32"/>
      <c r="K21" s="25">
        <v>1902391.4871999996</v>
      </c>
      <c r="M21" s="33">
        <f t="shared" si="1"/>
        <v>25.955100185775766</v>
      </c>
    </row>
    <row r="22" spans="1:13">
      <c r="A22" s="22">
        <v>42095</v>
      </c>
      <c r="B22" s="24">
        <v>114967767.65943095</v>
      </c>
      <c r="C22" s="21"/>
      <c r="D22" s="25">
        <v>48414024.514419563</v>
      </c>
      <c r="E22" s="30"/>
      <c r="F22" s="31">
        <f t="shared" si="2"/>
        <v>-8045792.8602931835</v>
      </c>
      <c r="G22" s="31">
        <f t="shared" si="2"/>
        <v>-3422346.3761769985</v>
      </c>
      <c r="I22" s="11">
        <f t="shared" si="0"/>
        <v>44991678.138242565</v>
      </c>
      <c r="J22" s="32"/>
      <c r="K22" s="25">
        <v>1832113.2551000002</v>
      </c>
      <c r="M22" s="33">
        <f t="shared" si="1"/>
        <v>24.557258135107393</v>
      </c>
    </row>
    <row r="23" spans="1:13">
      <c r="A23" s="22">
        <v>42125</v>
      </c>
      <c r="B23" s="24">
        <v>117066905.92095476</v>
      </c>
      <c r="C23" s="21"/>
      <c r="D23" s="25">
        <v>49396078.649529129</v>
      </c>
      <c r="E23" s="30"/>
      <c r="F23" s="31">
        <f t="shared" si="2"/>
        <v>-8045792.8602931835</v>
      </c>
      <c r="G23" s="31">
        <f t="shared" si="2"/>
        <v>-3422346.3761769985</v>
      </c>
      <c r="I23" s="11">
        <f t="shared" si="0"/>
        <v>45973732.273352131</v>
      </c>
      <c r="J23" s="32"/>
      <c r="K23" s="25">
        <v>1821070.3979</v>
      </c>
      <c r="M23" s="33">
        <f t="shared" si="1"/>
        <v>25.245444836381704</v>
      </c>
    </row>
    <row r="24" spans="1:13">
      <c r="A24" s="22">
        <v>42156</v>
      </c>
      <c r="B24" s="24">
        <v>123259959.58622801</v>
      </c>
      <c r="C24" s="21"/>
      <c r="D24" s="25">
        <v>52050078.220939748</v>
      </c>
      <c r="E24" s="30"/>
      <c r="F24" s="31">
        <f t="shared" si="2"/>
        <v>-8045792.8602931835</v>
      </c>
      <c r="G24" s="31">
        <f t="shared" si="2"/>
        <v>-3422346.3761769985</v>
      </c>
      <c r="I24" s="11">
        <f t="shared" si="0"/>
        <v>48627731.84476275</v>
      </c>
      <c r="J24" s="32"/>
      <c r="K24" s="25">
        <v>1903418.8341139755</v>
      </c>
      <c r="M24" s="33">
        <f t="shared" si="1"/>
        <v>25.547573121182509</v>
      </c>
    </row>
    <row r="25" spans="1:13" ht="7.5" customHeight="1">
      <c r="C25" s="21"/>
    </row>
    <row r="26" spans="1:13" ht="15.75" thickBot="1">
      <c r="A26" s="34" t="s">
        <v>22</v>
      </c>
      <c r="B26" s="35">
        <f>SUM(B13:B25)</f>
        <v>1495764879.1751714</v>
      </c>
      <c r="C26" s="36"/>
      <c r="D26" s="35">
        <f>SUM(D13:D25)</f>
        <v>630000000</v>
      </c>
      <c r="E26" s="37"/>
      <c r="F26" s="38">
        <f>G35+G38</f>
        <v>-96549514.323518202</v>
      </c>
      <c r="G26" s="38">
        <f>G35*G36+G38*G39</f>
        <v>-41068156.514123984</v>
      </c>
      <c r="H26" s="27"/>
      <c r="I26" s="38">
        <f>SUM(I13:I25)</f>
        <v>588931843.48587608</v>
      </c>
      <c r="J26" s="26"/>
      <c r="K26" s="39">
        <f>SUM(K13:K25)</f>
        <v>23244284.921485756</v>
      </c>
      <c r="M26" s="40">
        <f>I26/K26</f>
        <v>25.33662986300342</v>
      </c>
    </row>
    <row r="27" spans="1:13" ht="15.75" thickTop="1">
      <c r="B27" s="41" t="s">
        <v>23</v>
      </c>
      <c r="C27" s="42"/>
      <c r="D27" s="41" t="s">
        <v>24</v>
      </c>
      <c r="E27" s="43"/>
      <c r="F27" s="44" t="s">
        <v>25</v>
      </c>
      <c r="G27" s="44"/>
      <c r="I27" s="41" t="s">
        <v>26</v>
      </c>
      <c r="J27" s="43"/>
      <c r="K27" s="41" t="s">
        <v>27</v>
      </c>
      <c r="M27" s="41" t="s">
        <v>28</v>
      </c>
    </row>
    <row r="28" spans="1:13" ht="9.75" customHeight="1">
      <c r="A28" s="1"/>
      <c r="B28" s="45"/>
      <c r="C28" s="45"/>
    </row>
    <row r="29" spans="1:13">
      <c r="A29" s="46" t="s">
        <v>29</v>
      </c>
      <c r="B29" s="47" t="s">
        <v>30</v>
      </c>
      <c r="C29" s="21"/>
      <c r="D29" s="21"/>
    </row>
    <row r="30" spans="1:13">
      <c r="A30" s="48" t="s">
        <v>31</v>
      </c>
      <c r="B30" s="47" t="s">
        <v>32</v>
      </c>
      <c r="C30" s="47"/>
      <c r="D30" s="21"/>
    </row>
    <row r="31" spans="1:13">
      <c r="A31" s="48" t="s">
        <v>33</v>
      </c>
      <c r="B31" s="49" t="s">
        <v>34</v>
      </c>
    </row>
    <row r="32" spans="1:13" ht="9.75" customHeight="1"/>
    <row r="33" spans="4:9">
      <c r="D33" t="s">
        <v>35</v>
      </c>
      <c r="E33"/>
      <c r="H33" s="10"/>
    </row>
    <row r="34" spans="4:9">
      <c r="D34" s="50" t="s">
        <v>36</v>
      </c>
      <c r="E34" s="51"/>
      <c r="F34" s="51"/>
      <c r="G34" s="61"/>
      <c r="H34" s="60"/>
      <c r="I34" s="64"/>
    </row>
    <row r="35" spans="4:9">
      <c r="D35" s="52"/>
      <c r="F35" s="53" t="s">
        <v>37</v>
      </c>
      <c r="G35" s="26">
        <f>-96549514.3235182-G38</f>
        <v>-82952588.083518207</v>
      </c>
      <c r="H35" s="62"/>
      <c r="I35" s="65"/>
    </row>
    <row r="36" spans="4:9">
      <c r="D36" s="52"/>
      <c r="F36" s="53" t="s">
        <v>38</v>
      </c>
      <c r="G36" s="54">
        <v>0.4262831716003761</v>
      </c>
      <c r="H36" s="62"/>
      <c r="I36" s="66"/>
    </row>
    <row r="37" spans="4:9">
      <c r="D37" s="52"/>
      <c r="F37" s="10"/>
      <c r="G37" s="55"/>
      <c r="H37" s="62"/>
      <c r="I37" s="64"/>
    </row>
    <row r="38" spans="4:9">
      <c r="D38" s="52"/>
      <c r="F38" s="53" t="s">
        <v>39</v>
      </c>
      <c r="G38" s="26">
        <v>-13596926.24</v>
      </c>
      <c r="H38" s="62"/>
      <c r="I38" s="65"/>
    </row>
    <row r="39" spans="4:9">
      <c r="D39" s="56"/>
      <c r="E39" s="57"/>
      <c r="F39" s="58" t="s">
        <v>40</v>
      </c>
      <c r="G39" s="59">
        <v>0.41971722672390366</v>
      </c>
      <c r="H39" s="63"/>
      <c r="I39" s="66"/>
    </row>
  </sheetData>
  <printOptions horizontalCentered="1"/>
  <pageMargins left="0.7" right="0.7" top="1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A - Page 1 of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2015-03-09T15:26:32Z</dcterms:created>
  <dcterms:modified xsi:type="dcterms:W3CDTF">2015-03-16T21:39:47Z</dcterms:modified>
</cp:coreProperties>
</file>